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mc:AlternateContent xmlns:mc="http://schemas.openxmlformats.org/markup-compatibility/2006">
    <mc:Choice Requires="x15">
      <x15ac:absPath xmlns:x15ac="http://schemas.microsoft.com/office/spreadsheetml/2010/11/ac" url="/Users/snehota/Snehota CC Dropbox/Snehota CC Team Folder/02_Obchodní případy/2024_01_VO Český dub/03_realizační kalkulace/"/>
    </mc:Choice>
  </mc:AlternateContent>
  <xr:revisionPtr revIDLastSave="0" documentId="13_ncr:1_{0637F3B3-9557-CA42-9964-F0F953F7D251}" xr6:coauthVersionLast="47" xr6:coauthVersionMax="47" xr10:uidLastSave="{00000000-0000-0000-0000-000000000000}"/>
  <bookViews>
    <workbookView xWindow="0" yWindow="500" windowWidth="47660" windowHeight="26600" xr2:uid="{00000000-000D-0000-FFFF-FFFF00000000}"/>
  </bookViews>
  <sheets>
    <sheet name="Výkaz výměr projektu"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6" i="2" l="1"/>
  <c r="G26" i="2"/>
  <c r="F38" i="2"/>
  <c r="H38" i="2" l="1"/>
  <c r="F28" i="2"/>
  <c r="F29" i="2"/>
  <c r="F30" i="2"/>
  <c r="F31" i="2"/>
  <c r="F32" i="2"/>
  <c r="F33" i="2"/>
  <c r="F34" i="2"/>
  <c r="F35" i="2"/>
  <c r="F36" i="2"/>
  <c r="F37" i="2"/>
  <c r="C25" i="2"/>
  <c r="F22" i="2"/>
  <c r="F21" i="2"/>
  <c r="F20" i="2"/>
  <c r="F15" i="2"/>
  <c r="F16" i="2"/>
  <c r="F17" i="2"/>
  <c r="F18" i="2"/>
  <c r="F19" i="2"/>
  <c r="F23" i="2"/>
  <c r="G24" i="2"/>
  <c r="F14" i="2"/>
  <c r="F5" i="2"/>
  <c r="F6" i="2"/>
  <c r="F7" i="2"/>
  <c r="F8" i="2"/>
  <c r="F9" i="2"/>
  <c r="F10" i="2"/>
  <c r="F11" i="2"/>
  <c r="F12" i="2"/>
  <c r="G13" i="2"/>
  <c r="H37" i="2" l="1"/>
  <c r="H35" i="2"/>
  <c r="H30" i="2"/>
  <c r="H29" i="2"/>
  <c r="H28" i="2"/>
  <c r="H16" i="2"/>
  <c r="H5" i="2"/>
  <c r="I24" i="2"/>
  <c r="H19" i="2"/>
  <c r="H20" i="2"/>
  <c r="H11" i="2"/>
  <c r="H10" i="2"/>
  <c r="H22" i="2"/>
  <c r="H8" i="2"/>
  <c r="H18" i="2"/>
  <c r="H6" i="2"/>
  <c r="H15" i="2"/>
  <c r="H12" i="2"/>
  <c r="H14" i="2"/>
  <c r="H21" i="2"/>
  <c r="H23" i="2"/>
  <c r="H9" i="2"/>
  <c r="H7" i="2"/>
  <c r="H17" i="2"/>
  <c r="H36" i="2"/>
  <c r="H33" i="2"/>
  <c r="H34" i="2"/>
  <c r="H32" i="2"/>
  <c r="H31" i="2"/>
  <c r="F25" i="2"/>
  <c r="G3" i="2"/>
  <c r="I13" i="2"/>
  <c r="I3" i="2" s="1"/>
  <c r="H25" i="2" l="1"/>
  <c r="F51" i="2"/>
  <c r="G50" i="2"/>
  <c r="G49" i="2"/>
  <c r="G48" i="2"/>
  <c r="G47" i="2"/>
  <c r="G45" i="2"/>
  <c r="G44" i="2"/>
  <c r="F43" i="2"/>
  <c r="F42" i="2"/>
  <c r="G41" i="2"/>
  <c r="F40" i="2"/>
  <c r="F27" i="2"/>
  <c r="F4" i="2"/>
  <c r="H51" i="2" l="1"/>
  <c r="H46" i="2" s="1"/>
  <c r="I49" i="2"/>
  <c r="I50" i="2"/>
  <c r="I48" i="2"/>
  <c r="H43" i="2"/>
  <c r="I44" i="2"/>
  <c r="H42" i="2"/>
  <c r="I45" i="2"/>
  <c r="F26" i="2"/>
  <c r="F3" i="2"/>
  <c r="G46" i="2"/>
  <c r="F39" i="2"/>
  <c r="G39" i="2"/>
  <c r="H40" i="2"/>
  <c r="I47" i="2"/>
  <c r="I41" i="2"/>
  <c r="I39" i="2" s="1"/>
  <c r="H27" i="2"/>
  <c r="H26" i="2" s="1"/>
  <c r="H4" i="2"/>
  <c r="H3" i="2" s="1"/>
  <c r="F46" i="2"/>
  <c r="H39" i="2" l="1"/>
  <c r="I46" i="2"/>
  <c r="H53" i="2"/>
  <c r="F53" i="2"/>
  <c r="G53" i="2"/>
  <c r="F58" i="2" s="1"/>
  <c r="I53" i="2"/>
  <c r="H58" i="2" l="1"/>
  <c r="F57" i="2"/>
  <c r="F56" i="2"/>
  <c r="G58" i="2" l="1"/>
  <c r="H57" i="2"/>
  <c r="G57" i="2" s="1"/>
  <c r="H56" i="2"/>
  <c r="G56" i="2" l="1"/>
</calcChain>
</file>

<file path=xl/sharedStrings.xml><?xml version="1.0" encoding="utf-8"?>
<sst xmlns="http://schemas.openxmlformats.org/spreadsheetml/2006/main" count="256" uniqueCount="123">
  <si>
    <t>Kč</t>
  </si>
  <si>
    <t>x</t>
  </si>
  <si>
    <t>Náklady v Kč s DPH</t>
  </si>
  <si>
    <t>Náklady v Kč bez DPH</t>
  </si>
  <si>
    <t>h</t>
  </si>
  <si>
    <t>Kč/MJ</t>
  </si>
  <si>
    <t>Způsobilé výdaje</t>
  </si>
  <si>
    <t>Nezpůsobilé výdaje</t>
  </si>
  <si>
    <t>Materiál</t>
  </si>
  <si>
    <t>Číslo</t>
  </si>
  <si>
    <t>Položka</t>
  </si>
  <si>
    <t>Množství</t>
  </si>
  <si>
    <t>MJ</t>
  </si>
  <si>
    <t>Uznatelné</t>
  </si>
  <si>
    <t>Neuznatelné</t>
  </si>
  <si>
    <t>1.1</t>
  </si>
  <si>
    <t>1.2</t>
  </si>
  <si>
    <t>1.3</t>
  </si>
  <si>
    <t>1.4</t>
  </si>
  <si>
    <t>1.5</t>
  </si>
  <si>
    <t>1.6</t>
  </si>
  <si>
    <t>1.7</t>
  </si>
  <si>
    <t>1.8</t>
  </si>
  <si>
    <t>1.9</t>
  </si>
  <si>
    <t>1.10</t>
  </si>
  <si>
    <t>1.11</t>
  </si>
  <si>
    <t>1.12</t>
  </si>
  <si>
    <t>1.13</t>
  </si>
  <si>
    <t>1.14</t>
  </si>
  <si>
    <t>1.</t>
  </si>
  <si>
    <t>Podružný elektromateriál pro zapojení svítidel</t>
  </si>
  <si>
    <t>Montážní práce</t>
  </si>
  <si>
    <t>2.</t>
  </si>
  <si>
    <t>2.1</t>
  </si>
  <si>
    <t>2.2</t>
  </si>
  <si>
    <t>2.3</t>
  </si>
  <si>
    <t>2.4</t>
  </si>
  <si>
    <t>Ostatní</t>
  </si>
  <si>
    <t>3.</t>
  </si>
  <si>
    <t>3.1</t>
  </si>
  <si>
    <t>3.2</t>
  </si>
  <si>
    <t>3.3</t>
  </si>
  <si>
    <t>3.4</t>
  </si>
  <si>
    <t>3.5</t>
  </si>
  <si>
    <t>3.6</t>
  </si>
  <si>
    <t>Pasport VO</t>
  </si>
  <si>
    <t>Ekologická likvidace svítidel a zdrojů</t>
  </si>
  <si>
    <t>Vyhotovení protokolu o ověření osvětlenosti</t>
  </si>
  <si>
    <t>Vyhotovení ZVA</t>
  </si>
  <si>
    <t>Ubytování a doprava</t>
  </si>
  <si>
    <t>Doprava a manipulace s materiálem</t>
  </si>
  <si>
    <t>VRN</t>
  </si>
  <si>
    <t>Související práce pro zařízení staveniště</t>
  </si>
  <si>
    <t>Skládky na staveništi</t>
  </si>
  <si>
    <t>Zabezpečení stanoviště</t>
  </si>
  <si>
    <t>Dopravní značení na staveništi</t>
  </si>
  <si>
    <t>Revize</t>
  </si>
  <si>
    <t>ks</t>
  </si>
  <si>
    <t>kpl</t>
  </si>
  <si>
    <t>CELKEM</t>
  </si>
  <si>
    <t>Celkové výdaje</t>
  </si>
  <si>
    <t>Mj</t>
  </si>
  <si>
    <t>Bez DPH</t>
  </si>
  <si>
    <t>DPH</t>
  </si>
  <si>
    <t>Celkem s DPH</t>
  </si>
  <si>
    <t>Dozbroojení RVO hybridními stykači</t>
  </si>
  <si>
    <t>1.15</t>
  </si>
  <si>
    <t>1.16</t>
  </si>
  <si>
    <t>2.7</t>
  </si>
  <si>
    <t>2.8</t>
  </si>
  <si>
    <t>Výměna stožáru 6m + redukce</t>
  </si>
  <si>
    <t>Výložník rovný na betonový stožár 0,5 m</t>
  </si>
  <si>
    <t>Montáž výložníku</t>
  </si>
  <si>
    <t>2.5</t>
  </si>
  <si>
    <t>2.6</t>
  </si>
  <si>
    <t>Svítidla pro přechod Řídícího učitele Škody, stmívatelný předřadník, CLO, max. 68W - typ A</t>
  </si>
  <si>
    <t>Svítidla pro přechod na ulici Svobody, stmívatelný předřadník, CLO, max. 62W - typ A</t>
  </si>
  <si>
    <t>Svítidlo pro přechod na ulici Husova, stmívatelný předřadník, CLO, max. 62W - typ A</t>
  </si>
  <si>
    <t>Hybridní stykač 20A pro rozvaděče</t>
  </si>
  <si>
    <t>Svítidlo pro situaci 1, CLO, stmívatelná předřadník max. 62W - typ A</t>
  </si>
  <si>
    <t>Svítidlo pro situaci 2, CLO, stmívatelný předřadník, max. 62W - typ A</t>
  </si>
  <si>
    <t>Svítidlo pro situaci 3, CLO, stmívatelný předřadník, max. 46W - typ A</t>
  </si>
  <si>
    <t>Svítidlo pro situaci 4, stmívatelný předřadník, CLO, max. 19,5W - typ A</t>
  </si>
  <si>
    <t>Svítidlo pro situaci 5, stmívatelný předřadník, CLO, max. 14W - typ A</t>
  </si>
  <si>
    <t xml:space="preserve">Svítidlo pro situaci 6, stmívatelný předřadník, CLO, max. 12,5W - typ A </t>
  </si>
  <si>
    <t>Svítidlo pro situaci 7, stmívatelný předřadník, CLO, max. 9W - typ A</t>
  </si>
  <si>
    <t>1.17</t>
  </si>
  <si>
    <t>1.18</t>
  </si>
  <si>
    <t>Výložník rovný 1 m na betonový stožár</t>
  </si>
  <si>
    <t>Výložník rovný 1 m na pozink stožár</t>
  </si>
  <si>
    <t>Výložník rovný 2m na betonový stožár</t>
  </si>
  <si>
    <t>1.19</t>
  </si>
  <si>
    <t>1.20</t>
  </si>
  <si>
    <t>1.21</t>
  </si>
  <si>
    <t>1.22</t>
  </si>
  <si>
    <t>Výměna stožáru 7m + 0,5 m rovný výložník</t>
  </si>
  <si>
    <t>Výměna stožáru 8m + 0,5 m rovný výložník</t>
  </si>
  <si>
    <t>Výměna stožáru 8m + 1,5 m obloukový výložník</t>
  </si>
  <si>
    <t>Demontáž svítidla na stožáru</t>
  </si>
  <si>
    <t>Montáž svítidla na stožáru</t>
  </si>
  <si>
    <t>Modernizace RVO - kompletní výměna - RVO 8, RVO 16(Modernizace rozváděčů proběhne
na bázi rekonstrukce vnitřních částí, tj. vnitřní elektroinstalace bude demontována, zachována bude obvodová skříň, tato skříň bude osazena novým vybavením (kabeláž, stykač, podružné jističe, svorkovnice, hlavní jistič, vydrátování elektroměru dle připojovacích podmínek, světelné čidlo, astrohodiny). Nutné dodržet IP krytí."</t>
  </si>
  <si>
    <t>Demontáž výložníku</t>
  </si>
  <si>
    <t>Demontáž stožáru, likvidace betonového základu, výkop</t>
  </si>
  <si>
    <t>Zádlažby v asfaltu</t>
  </si>
  <si>
    <t>m2</t>
  </si>
  <si>
    <t>Výměna stožáru 5m + redukce + elektrovýzbroj stožáru + CYKY 5x1,5 mm2</t>
  </si>
  <si>
    <t>Svodový kabel 5x1,5 mm2</t>
  </si>
  <si>
    <t>m</t>
  </si>
  <si>
    <t>Montáž stožáru 5-6 m (nový betonový základ, napojení na stávající rozvody, stožárové pouzdro, vztyčení stožáru, montáž elektrovýzbroje a svodového kabelu)</t>
  </si>
  <si>
    <t>Montáž stožáru 7-8 m (nový betonový základ, napojení na stávající rozvody, stožárové pouzdro, vztyčení stožáru, montáž elektrovýzbroje a svodového kabelu)</t>
  </si>
  <si>
    <t>Montáž svodového kabelu</t>
  </si>
  <si>
    <t>2.9</t>
  </si>
  <si>
    <t>2.10</t>
  </si>
  <si>
    <t>2.11</t>
  </si>
  <si>
    <t>Plošina</t>
  </si>
  <si>
    <t>2.12</t>
  </si>
  <si>
    <t>4.</t>
  </si>
  <si>
    <t>4.1</t>
  </si>
  <si>
    <t>4.2</t>
  </si>
  <si>
    <t>4.3</t>
  </si>
  <si>
    <t>4.4</t>
  </si>
  <si>
    <t>4.5</t>
  </si>
  <si>
    <t>jen práce a stavební materiál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</si>
</sst>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quot;Kč&quot;"/>
    <numFmt numFmtId="165" formatCode="_-* #,##0_-;\-* #,##0_-;_-* &quot;-&quot;??_-;_-@_-"/>
  </numFmts>
  <fonts count="6" x14ac:knownFonts="1">
    <font>
      <sz val="11"/>
      <color theme="1"/>
      <name val="Calibri"/>
      <family val="2"/>
      <scheme val="minor"/>
    </font>
    <font>
      <sz val="11"/>
      <color theme="1"/>
      <name val="Calibri"/>
      <family val="2"/>
      <charset val="238"/>
      <scheme val="minor"/>
    </font>
    <font>
      <sz val="8"/>
      <name val="Calibri"/>
      <family val="2"/>
      <scheme val="minor"/>
    </font>
    <font>
      <b/>
      <sz val="11"/>
      <color theme="1"/>
      <name val="Calibri"/>
      <family val="2"/>
      <scheme val="minor"/>
    </font>
    <font>
      <sz val="11"/>
      <color indexed="8"/>
      <name val="Calibri"/>
      <family val="2"/>
      <charset val="238"/>
    </font>
    <font>
      <sz val="11"/>
      <color theme="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5"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s>
  <cellStyleXfs count="6">
    <xf numFmtId="0" fontId="0"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71">
    <xf numFmtId="0" fontId="0" fillId="0" borderId="0" xfId="0"/>
    <xf numFmtId="0" fontId="0" fillId="2" borderId="6" xfId="0" applyFill="1" applyBorder="1"/>
    <xf numFmtId="164" fontId="0" fillId="2" borderId="6" xfId="0" applyNumberFormat="1" applyFill="1" applyBorder="1"/>
    <xf numFmtId="49" fontId="0" fillId="2" borderId="14" xfId="0" applyNumberFormat="1" applyFill="1" applyBorder="1"/>
    <xf numFmtId="0" fontId="0" fillId="2" borderId="15" xfId="0" applyFill="1" applyBorder="1"/>
    <xf numFmtId="164" fontId="0" fillId="3" borderId="1" xfId="0" applyNumberFormat="1" applyFill="1" applyBorder="1"/>
    <xf numFmtId="164" fontId="0" fillId="2" borderId="7" xfId="0" applyNumberFormat="1" applyFill="1" applyBorder="1"/>
    <xf numFmtId="0" fontId="0" fillId="2" borderId="14" xfId="0" applyFill="1" applyBorder="1"/>
    <xf numFmtId="0" fontId="0" fillId="2" borderId="5" xfId="0" applyFill="1" applyBorder="1"/>
    <xf numFmtId="0" fontId="0" fillId="3" borderId="1" xfId="0" applyFill="1" applyBorder="1"/>
    <xf numFmtId="0" fontId="0" fillId="3" borderId="3" xfId="0" applyFill="1" applyBorder="1"/>
    <xf numFmtId="0" fontId="0" fillId="3" borderId="4" xfId="0" applyFill="1" applyBorder="1"/>
    <xf numFmtId="0" fontId="0" fillId="3" borderId="1" xfId="0" applyFill="1" applyBorder="1" applyAlignment="1">
      <alignment wrapText="1"/>
    </xf>
    <xf numFmtId="164" fontId="0" fillId="2" borderId="20" xfId="0" applyNumberFormat="1" applyFill="1" applyBorder="1"/>
    <xf numFmtId="49" fontId="0" fillId="3" borderId="8" xfId="0" applyNumberFormat="1" applyFill="1" applyBorder="1"/>
    <xf numFmtId="0" fontId="0" fillId="3" borderId="9" xfId="0" applyFill="1" applyBorder="1"/>
    <xf numFmtId="0" fontId="0" fillId="3" borderId="10" xfId="0" applyFill="1" applyBorder="1"/>
    <xf numFmtId="0" fontId="0" fillId="3" borderId="0" xfId="0" applyFill="1"/>
    <xf numFmtId="49" fontId="0" fillId="3" borderId="11" xfId="0" applyNumberFormat="1" applyFill="1" applyBorder="1"/>
    <xf numFmtId="0" fontId="0" fillId="3" borderId="12" xfId="0" applyFill="1" applyBorder="1"/>
    <xf numFmtId="0" fontId="0" fillId="3" borderId="13" xfId="0" applyFill="1" applyBorder="1"/>
    <xf numFmtId="49" fontId="0" fillId="3" borderId="23" xfId="0" applyNumberFormat="1" applyFill="1" applyBorder="1"/>
    <xf numFmtId="0" fontId="0" fillId="3" borderId="4" xfId="0" applyFill="1" applyBorder="1" applyAlignment="1">
      <alignment horizontal="center"/>
    </xf>
    <xf numFmtId="0" fontId="0" fillId="3" borderId="19" xfId="0" applyFill="1" applyBorder="1" applyAlignment="1">
      <alignment horizontal="center"/>
    </xf>
    <xf numFmtId="49" fontId="0" fillId="3" borderId="16" xfId="0" applyNumberFormat="1" applyFill="1" applyBorder="1"/>
    <xf numFmtId="0" fontId="0" fillId="3" borderId="1" xfId="0" applyFill="1" applyBorder="1" applyAlignment="1">
      <alignment horizontal="center"/>
    </xf>
    <xf numFmtId="0" fontId="0" fillId="3" borderId="26" xfId="0" applyFill="1" applyBorder="1" applyAlignment="1">
      <alignment horizontal="center"/>
    </xf>
    <xf numFmtId="0" fontId="0" fillId="3" borderId="26" xfId="0" applyFill="1" applyBorder="1"/>
    <xf numFmtId="49" fontId="0" fillId="3" borderId="25" xfId="0" applyNumberFormat="1" applyFill="1" applyBorder="1"/>
    <xf numFmtId="0" fontId="0" fillId="3" borderId="3" xfId="0" applyFill="1" applyBorder="1" applyAlignment="1">
      <alignment horizontal="center"/>
    </xf>
    <xf numFmtId="0" fontId="0" fillId="3" borderId="2" xfId="0" applyFill="1" applyBorder="1"/>
    <xf numFmtId="0" fontId="0" fillId="3" borderId="24" xfId="0" applyFill="1" applyBorder="1" applyAlignment="1">
      <alignment horizontal="center"/>
    </xf>
    <xf numFmtId="0" fontId="0" fillId="3" borderId="4" xfId="0" applyFill="1" applyBorder="1" applyAlignment="1">
      <alignment wrapText="1"/>
    </xf>
    <xf numFmtId="0" fontId="0" fillId="3" borderId="17" xfId="0" applyFill="1" applyBorder="1" applyAlignment="1">
      <alignment horizontal="center"/>
    </xf>
    <xf numFmtId="0" fontId="0" fillId="3" borderId="19" xfId="0" applyFill="1" applyBorder="1"/>
    <xf numFmtId="0" fontId="0" fillId="3" borderId="2" xfId="0" applyFill="1" applyBorder="1" applyAlignment="1">
      <alignment horizontal="center"/>
    </xf>
    <xf numFmtId="0" fontId="0" fillId="3" borderId="17" xfId="0" applyFill="1" applyBorder="1" applyAlignment="1">
      <alignment horizontal="right"/>
    </xf>
    <xf numFmtId="0" fontId="0" fillId="3" borderId="21" xfId="0" applyFill="1" applyBorder="1"/>
    <xf numFmtId="0" fontId="0" fillId="3" borderId="12" xfId="0" applyFill="1" applyBorder="1" applyAlignment="1">
      <alignment horizontal="right"/>
    </xf>
    <xf numFmtId="0" fontId="0" fillId="3" borderId="12" xfId="0" applyFill="1" applyBorder="1" applyAlignment="1">
      <alignment horizontal="center"/>
    </xf>
    <xf numFmtId="0" fontId="0" fillId="3" borderId="22" xfId="0" applyFill="1" applyBorder="1" applyAlignment="1">
      <alignment horizontal="center"/>
    </xf>
    <xf numFmtId="49" fontId="0" fillId="3" borderId="0" xfId="0" applyNumberFormat="1" applyFill="1"/>
    <xf numFmtId="0" fontId="3" fillId="3" borderId="5" xfId="0" applyFont="1" applyFill="1" applyBorder="1"/>
    <xf numFmtId="0" fontId="3" fillId="3" borderId="6" xfId="0" applyFont="1" applyFill="1" applyBorder="1"/>
    <xf numFmtId="164" fontId="3" fillId="3" borderId="6" xfId="0" applyNumberFormat="1" applyFont="1" applyFill="1" applyBorder="1"/>
    <xf numFmtId="164" fontId="3" fillId="3" borderId="7" xfId="0" applyNumberFormat="1" applyFont="1" applyFill="1" applyBorder="1"/>
    <xf numFmtId="9" fontId="0" fillId="3" borderId="1" xfId="0" applyNumberFormat="1" applyFill="1" applyBorder="1"/>
    <xf numFmtId="164" fontId="0" fillId="3" borderId="0" xfId="0" applyNumberFormat="1" applyFill="1"/>
    <xf numFmtId="49" fontId="0" fillId="3" borderId="27" xfId="0" applyNumberFormat="1" applyFill="1" applyBorder="1"/>
    <xf numFmtId="0" fontId="0" fillId="3" borderId="3" xfId="0" applyFill="1" applyBorder="1" applyAlignment="1">
      <alignment wrapText="1"/>
    </xf>
    <xf numFmtId="164" fontId="0" fillId="2" borderId="28" xfId="0" applyNumberFormat="1" applyFill="1" applyBorder="1"/>
    <xf numFmtId="0" fontId="0" fillId="3" borderId="24" xfId="0" applyFill="1" applyBorder="1"/>
    <xf numFmtId="9" fontId="0" fillId="3" borderId="0" xfId="0" applyNumberFormat="1" applyFill="1"/>
    <xf numFmtId="9" fontId="0" fillId="3" borderId="0" xfId="5" applyFont="1" applyFill="1"/>
    <xf numFmtId="43" fontId="0" fillId="3" borderId="4" xfId="4" applyFont="1" applyFill="1" applyBorder="1"/>
    <xf numFmtId="43" fontId="0" fillId="3" borderId="1" xfId="4" applyFont="1" applyFill="1" applyBorder="1"/>
    <xf numFmtId="43" fontId="0" fillId="3" borderId="12" xfId="4" applyFont="1" applyFill="1" applyBorder="1"/>
    <xf numFmtId="43" fontId="0" fillId="3" borderId="3" xfId="4" applyFont="1" applyFill="1" applyBorder="1"/>
    <xf numFmtId="0" fontId="0" fillId="4" borderId="1" xfId="0" applyFill="1" applyBorder="1" applyAlignment="1">
      <alignment wrapText="1"/>
    </xf>
    <xf numFmtId="165" fontId="0" fillId="3" borderId="4" xfId="4" applyNumberFormat="1" applyFont="1" applyFill="1" applyBorder="1"/>
    <xf numFmtId="165" fontId="0" fillId="3" borderId="1" xfId="4" applyNumberFormat="1" applyFont="1" applyFill="1" applyBorder="1"/>
    <xf numFmtId="165" fontId="0" fillId="3" borderId="3" xfId="4" applyNumberFormat="1" applyFont="1" applyFill="1" applyBorder="1"/>
    <xf numFmtId="165" fontId="0" fillId="2" borderId="15" xfId="4" applyNumberFormat="1" applyFont="1" applyFill="1" applyBorder="1"/>
    <xf numFmtId="165" fontId="0" fillId="2" borderId="6" xfId="4" applyNumberFormat="1" applyFont="1" applyFill="1" applyBorder="1"/>
    <xf numFmtId="165" fontId="0" fillId="2" borderId="7" xfId="4" applyNumberFormat="1" applyFont="1" applyFill="1" applyBorder="1"/>
    <xf numFmtId="165" fontId="0" fillId="3" borderId="4" xfId="4" applyNumberFormat="1" applyFont="1" applyFill="1" applyBorder="1" applyAlignment="1">
      <alignment horizontal="center"/>
    </xf>
    <xf numFmtId="165" fontId="0" fillId="3" borderId="19" xfId="4" applyNumberFormat="1" applyFont="1" applyFill="1" applyBorder="1" applyAlignment="1">
      <alignment horizontal="center"/>
    </xf>
    <xf numFmtId="165" fontId="0" fillId="3" borderId="1" xfId="4" applyNumberFormat="1" applyFont="1" applyFill="1" applyBorder="1" applyAlignment="1">
      <alignment horizontal="center"/>
    </xf>
    <xf numFmtId="165" fontId="0" fillId="3" borderId="17" xfId="4" applyNumberFormat="1" applyFont="1" applyFill="1" applyBorder="1" applyAlignment="1">
      <alignment horizontal="center"/>
    </xf>
    <xf numFmtId="165" fontId="0" fillId="3" borderId="3" xfId="4" applyNumberFormat="1" applyFont="1" applyFill="1" applyBorder="1" applyAlignment="1">
      <alignment horizontal="center"/>
    </xf>
    <xf numFmtId="165" fontId="0" fillId="3" borderId="18" xfId="4" applyNumberFormat="1" applyFont="1" applyFill="1" applyBorder="1" applyAlignment="1">
      <alignment horizontal="center"/>
    </xf>
  </cellXfs>
  <cellStyles count="6">
    <cellStyle name="Čárka" xfId="4" builtinId="3"/>
    <cellStyle name="Normální" xfId="0" builtinId="0"/>
    <cellStyle name="Normální 2" xfId="1" xr:uid="{140A80D7-5ED0-4FEC-B61B-483337A464A6}"/>
    <cellStyle name="Normální 2 2" xfId="3" xr:uid="{31E848DE-DD99-4DD0-AB57-9B3DD23BCF28}"/>
    <cellStyle name="Normální 4" xfId="2" xr:uid="{344DAB32-24D4-4CC7-B275-A1677997A94D}"/>
    <cellStyle name="Procenta"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7BE0-B30A-4B0D-B290-0758ED8D91D4}">
  <sheetPr>
    <pageSetUpPr fitToPage="1"/>
  </sheetPr>
  <dimension ref="A1:K66"/>
  <sheetViews>
    <sheetView tabSelected="1" zoomScale="99" zoomScaleNormal="55" workbookViewId="0">
      <selection activeCell="R79" sqref="R79"/>
    </sheetView>
  </sheetViews>
  <sheetFormatPr baseColWidth="10" defaultColWidth="9.1640625" defaultRowHeight="15" x14ac:dyDescent="0.2"/>
  <cols>
    <col min="1" max="1" width="8.83203125" style="41" customWidth="1"/>
    <col min="2" max="2" width="82.1640625" style="17" customWidth="1"/>
    <col min="3" max="4" width="9.1640625" style="17"/>
    <col min="5" max="5" width="17.5" style="17" bestFit="1" customWidth="1"/>
    <col min="6" max="6" width="16.6640625" style="17" customWidth="1"/>
    <col min="7" max="7" width="15.6640625" style="17" customWidth="1"/>
    <col min="8" max="8" width="17.6640625" style="17" customWidth="1"/>
    <col min="9" max="9" width="14.33203125" style="17" customWidth="1"/>
    <col min="10" max="16384" width="9.1640625" style="17"/>
  </cols>
  <sheetData>
    <row r="1" spans="1:9" x14ac:dyDescent="0.2">
      <c r="A1" s="14" t="s">
        <v>9</v>
      </c>
      <c r="B1" s="15" t="s">
        <v>10</v>
      </c>
      <c r="C1" s="15" t="s">
        <v>11</v>
      </c>
      <c r="D1" s="15" t="s">
        <v>12</v>
      </c>
      <c r="E1" s="15" t="s">
        <v>3</v>
      </c>
      <c r="F1" s="15"/>
      <c r="G1" s="15"/>
      <c r="H1" s="15" t="s">
        <v>2</v>
      </c>
      <c r="I1" s="16"/>
    </row>
    <row r="2" spans="1:9" ht="16" thickBot="1" x14ac:dyDescent="0.25">
      <c r="A2" s="18"/>
      <c r="B2" s="19"/>
      <c r="C2" s="19"/>
      <c r="D2" s="19"/>
      <c r="E2" s="19" t="s">
        <v>5</v>
      </c>
      <c r="F2" s="19" t="s">
        <v>13</v>
      </c>
      <c r="G2" s="19" t="s">
        <v>14</v>
      </c>
      <c r="H2" s="19" t="s">
        <v>13</v>
      </c>
      <c r="I2" s="20" t="s">
        <v>14</v>
      </c>
    </row>
    <row r="3" spans="1:9" ht="16" thickBot="1" x14ac:dyDescent="0.25">
      <c r="A3" s="3" t="s">
        <v>29</v>
      </c>
      <c r="B3" s="8" t="s">
        <v>8</v>
      </c>
      <c r="C3" s="1"/>
      <c r="D3" s="1"/>
      <c r="E3" s="1"/>
      <c r="F3" s="2">
        <f>SUM(F4:F25)</f>
        <v>0</v>
      </c>
      <c r="G3" s="2">
        <f>SUM(G4:G25)</f>
        <v>0</v>
      </c>
      <c r="H3" s="2">
        <f>SUM(H4:H25)</f>
        <v>0</v>
      </c>
      <c r="I3" s="6">
        <f>SUM(I4:I25)</f>
        <v>0</v>
      </c>
    </row>
    <row r="4" spans="1:9" x14ac:dyDescent="0.2">
      <c r="A4" s="21" t="s">
        <v>15</v>
      </c>
      <c r="B4" s="11" t="s">
        <v>79</v>
      </c>
      <c r="C4" s="11">
        <v>18</v>
      </c>
      <c r="D4" s="11" t="s">
        <v>57</v>
      </c>
      <c r="E4" s="54"/>
      <c r="F4" s="11">
        <f t="shared" ref="F4:F38" si="0">C4*E4</f>
        <v>0</v>
      </c>
      <c r="G4" s="22" t="s">
        <v>1</v>
      </c>
      <c r="H4" s="11">
        <f>F4*1.21</f>
        <v>0</v>
      </c>
      <c r="I4" s="23" t="s">
        <v>1</v>
      </c>
    </row>
    <row r="5" spans="1:9" x14ac:dyDescent="0.2">
      <c r="A5" s="24" t="s">
        <v>16</v>
      </c>
      <c r="B5" s="9" t="s">
        <v>80</v>
      </c>
      <c r="C5" s="9">
        <v>24</v>
      </c>
      <c r="D5" s="9" t="s">
        <v>57</v>
      </c>
      <c r="E5" s="55"/>
      <c r="F5" s="11">
        <f t="shared" si="0"/>
        <v>0</v>
      </c>
      <c r="G5" s="25" t="s">
        <v>1</v>
      </c>
      <c r="H5" s="11">
        <f t="shared" ref="H5:H25" si="1">F5*1.21</f>
        <v>0</v>
      </c>
      <c r="I5" s="23" t="s">
        <v>1</v>
      </c>
    </row>
    <row r="6" spans="1:9" x14ac:dyDescent="0.2">
      <c r="A6" s="21" t="s">
        <v>17</v>
      </c>
      <c r="B6" s="9" t="s">
        <v>81</v>
      </c>
      <c r="C6" s="9">
        <v>125</v>
      </c>
      <c r="D6" s="9" t="s">
        <v>57</v>
      </c>
      <c r="E6" s="55"/>
      <c r="F6" s="11">
        <f t="shared" si="0"/>
        <v>0</v>
      </c>
      <c r="G6" s="25" t="s">
        <v>1</v>
      </c>
      <c r="H6" s="11">
        <f t="shared" si="1"/>
        <v>0</v>
      </c>
      <c r="I6" s="23" t="s">
        <v>1</v>
      </c>
    </row>
    <row r="7" spans="1:9" x14ac:dyDescent="0.2">
      <c r="A7" s="24" t="s">
        <v>18</v>
      </c>
      <c r="B7" s="9" t="s">
        <v>82</v>
      </c>
      <c r="C7" s="9">
        <v>61</v>
      </c>
      <c r="D7" s="9" t="s">
        <v>57</v>
      </c>
      <c r="E7" s="55"/>
      <c r="F7" s="11">
        <f t="shared" si="0"/>
        <v>0</v>
      </c>
      <c r="G7" s="25" t="s">
        <v>1</v>
      </c>
      <c r="H7" s="11">
        <f t="shared" si="1"/>
        <v>0</v>
      </c>
      <c r="I7" s="23" t="s">
        <v>1</v>
      </c>
    </row>
    <row r="8" spans="1:9" x14ac:dyDescent="0.2">
      <c r="A8" s="21" t="s">
        <v>19</v>
      </c>
      <c r="B8" s="9" t="s">
        <v>83</v>
      </c>
      <c r="C8" s="9">
        <v>34</v>
      </c>
      <c r="D8" s="9" t="s">
        <v>57</v>
      </c>
      <c r="E8" s="55"/>
      <c r="F8" s="11">
        <f t="shared" si="0"/>
        <v>0</v>
      </c>
      <c r="G8" s="25" t="s">
        <v>1</v>
      </c>
      <c r="H8" s="11">
        <f t="shared" si="1"/>
        <v>0</v>
      </c>
      <c r="I8" s="23" t="s">
        <v>1</v>
      </c>
    </row>
    <row r="9" spans="1:9" x14ac:dyDescent="0.2">
      <c r="A9" s="24" t="s">
        <v>20</v>
      </c>
      <c r="B9" s="9" t="s">
        <v>84</v>
      </c>
      <c r="C9" s="9">
        <v>121</v>
      </c>
      <c r="D9" s="9" t="s">
        <v>57</v>
      </c>
      <c r="E9" s="55"/>
      <c r="F9" s="11">
        <f t="shared" si="0"/>
        <v>0</v>
      </c>
      <c r="G9" s="25" t="s">
        <v>1</v>
      </c>
      <c r="H9" s="11">
        <f t="shared" si="1"/>
        <v>0</v>
      </c>
      <c r="I9" s="23" t="s">
        <v>1</v>
      </c>
    </row>
    <row r="10" spans="1:9" x14ac:dyDescent="0.2">
      <c r="A10" s="21" t="s">
        <v>21</v>
      </c>
      <c r="B10" s="9" t="s">
        <v>85</v>
      </c>
      <c r="C10" s="9">
        <v>51</v>
      </c>
      <c r="D10" s="9" t="s">
        <v>57</v>
      </c>
      <c r="E10" s="55"/>
      <c r="F10" s="11">
        <f t="shared" si="0"/>
        <v>0</v>
      </c>
      <c r="G10" s="25" t="s">
        <v>1</v>
      </c>
      <c r="H10" s="11">
        <f t="shared" si="1"/>
        <v>0</v>
      </c>
      <c r="I10" s="23" t="s">
        <v>1</v>
      </c>
    </row>
    <row r="11" spans="1:9" x14ac:dyDescent="0.2">
      <c r="A11" s="24" t="s">
        <v>22</v>
      </c>
      <c r="B11" s="9" t="s">
        <v>75</v>
      </c>
      <c r="C11" s="9">
        <v>2</v>
      </c>
      <c r="D11" s="9" t="s">
        <v>57</v>
      </c>
      <c r="E11" s="55"/>
      <c r="F11" s="11">
        <f t="shared" si="0"/>
        <v>0</v>
      </c>
      <c r="G11" s="25" t="s">
        <v>1</v>
      </c>
      <c r="H11" s="11">
        <f t="shared" si="1"/>
        <v>0</v>
      </c>
      <c r="I11" s="23" t="s">
        <v>1</v>
      </c>
    </row>
    <row r="12" spans="1:9" x14ac:dyDescent="0.2">
      <c r="A12" s="21" t="s">
        <v>23</v>
      </c>
      <c r="B12" s="9" t="s">
        <v>76</v>
      </c>
      <c r="C12" s="9">
        <v>2</v>
      </c>
      <c r="D12" s="9" t="s">
        <v>57</v>
      </c>
      <c r="E12" s="55"/>
      <c r="F12" s="11">
        <f t="shared" si="0"/>
        <v>0</v>
      </c>
      <c r="G12" s="25" t="s">
        <v>1</v>
      </c>
      <c r="H12" s="11">
        <f t="shared" si="1"/>
        <v>0</v>
      </c>
      <c r="I12" s="23" t="s">
        <v>1</v>
      </c>
    </row>
    <row r="13" spans="1:9" x14ac:dyDescent="0.2">
      <c r="A13" s="24" t="s">
        <v>24</v>
      </c>
      <c r="B13" s="9" t="s">
        <v>77</v>
      </c>
      <c r="C13" s="9">
        <v>1</v>
      </c>
      <c r="D13" s="9" t="s">
        <v>57</v>
      </c>
      <c r="E13" s="55"/>
      <c r="F13" s="25" t="s">
        <v>1</v>
      </c>
      <c r="G13" s="11">
        <f>C13*E13</f>
        <v>0</v>
      </c>
      <c r="H13" s="25" t="s">
        <v>1</v>
      </c>
      <c r="I13" s="23">
        <f>G13*1.21</f>
        <v>0</v>
      </c>
    </row>
    <row r="14" spans="1:9" x14ac:dyDescent="0.2">
      <c r="A14" s="21" t="s">
        <v>25</v>
      </c>
      <c r="B14" s="9" t="s">
        <v>71</v>
      </c>
      <c r="C14" s="9">
        <v>28</v>
      </c>
      <c r="D14" s="9" t="s">
        <v>57</v>
      </c>
      <c r="E14" s="55"/>
      <c r="F14" s="11">
        <f t="shared" si="0"/>
        <v>0</v>
      </c>
      <c r="G14" s="25" t="s">
        <v>1</v>
      </c>
      <c r="H14" s="11">
        <f t="shared" si="1"/>
        <v>0</v>
      </c>
      <c r="I14" s="23" t="s">
        <v>1</v>
      </c>
    </row>
    <row r="15" spans="1:9" x14ac:dyDescent="0.2">
      <c r="A15" s="24" t="s">
        <v>26</v>
      </c>
      <c r="B15" s="9" t="s">
        <v>88</v>
      </c>
      <c r="C15" s="9">
        <v>17</v>
      </c>
      <c r="D15" s="9" t="s">
        <v>57</v>
      </c>
      <c r="E15" s="55"/>
      <c r="F15" s="11">
        <f t="shared" si="0"/>
        <v>0</v>
      </c>
      <c r="G15" s="25" t="s">
        <v>1</v>
      </c>
      <c r="H15" s="11">
        <f t="shared" si="1"/>
        <v>0</v>
      </c>
      <c r="I15" s="23" t="s">
        <v>1</v>
      </c>
    </row>
    <row r="16" spans="1:9" x14ac:dyDescent="0.2">
      <c r="A16" s="21" t="s">
        <v>27</v>
      </c>
      <c r="B16" s="9" t="s">
        <v>89</v>
      </c>
      <c r="C16" s="9">
        <v>7</v>
      </c>
      <c r="D16" s="9" t="s">
        <v>57</v>
      </c>
      <c r="E16" s="55"/>
      <c r="F16" s="11">
        <f t="shared" si="0"/>
        <v>0</v>
      </c>
      <c r="G16" s="25" t="s">
        <v>1</v>
      </c>
      <c r="H16" s="11">
        <f t="shared" si="1"/>
        <v>0</v>
      </c>
      <c r="I16" s="23" t="s">
        <v>1</v>
      </c>
    </row>
    <row r="17" spans="1:9" x14ac:dyDescent="0.2">
      <c r="A17" s="24" t="s">
        <v>28</v>
      </c>
      <c r="B17" s="9" t="s">
        <v>90</v>
      </c>
      <c r="C17" s="9">
        <v>2</v>
      </c>
      <c r="D17" s="9" t="s">
        <v>57</v>
      </c>
      <c r="E17" s="55"/>
      <c r="F17" s="11">
        <f t="shared" si="0"/>
        <v>0</v>
      </c>
      <c r="G17" s="25" t="s">
        <v>1</v>
      </c>
      <c r="H17" s="11">
        <f t="shared" si="1"/>
        <v>0</v>
      </c>
      <c r="I17" s="23" t="s">
        <v>1</v>
      </c>
    </row>
    <row r="18" spans="1:9" x14ac:dyDescent="0.2">
      <c r="A18" s="21" t="s">
        <v>66</v>
      </c>
      <c r="B18" s="9" t="s">
        <v>105</v>
      </c>
      <c r="C18" s="9">
        <v>15</v>
      </c>
      <c r="D18" s="9" t="s">
        <v>57</v>
      </c>
      <c r="E18" s="55"/>
      <c r="F18" s="11">
        <f t="shared" si="0"/>
        <v>0</v>
      </c>
      <c r="G18" s="25" t="s">
        <v>1</v>
      </c>
      <c r="H18" s="11">
        <f t="shared" si="1"/>
        <v>0</v>
      </c>
      <c r="I18" s="23" t="s">
        <v>1</v>
      </c>
    </row>
    <row r="19" spans="1:9" x14ac:dyDescent="0.2">
      <c r="A19" s="24" t="s">
        <v>67</v>
      </c>
      <c r="B19" s="9" t="s">
        <v>70</v>
      </c>
      <c r="C19" s="9">
        <v>35</v>
      </c>
      <c r="D19" s="9" t="s">
        <v>57</v>
      </c>
      <c r="E19" s="55"/>
      <c r="F19" s="11">
        <f t="shared" si="0"/>
        <v>0</v>
      </c>
      <c r="G19" s="25" t="s">
        <v>1</v>
      </c>
      <c r="H19" s="11">
        <f t="shared" si="1"/>
        <v>0</v>
      </c>
      <c r="I19" s="23" t="s">
        <v>1</v>
      </c>
    </row>
    <row r="20" spans="1:9" x14ac:dyDescent="0.2">
      <c r="A20" s="21" t="s">
        <v>86</v>
      </c>
      <c r="B20" s="9" t="s">
        <v>95</v>
      </c>
      <c r="C20" s="9">
        <v>1</v>
      </c>
      <c r="D20" s="9" t="s">
        <v>57</v>
      </c>
      <c r="E20" s="55"/>
      <c r="F20" s="11">
        <f t="shared" si="0"/>
        <v>0</v>
      </c>
      <c r="G20" s="25" t="s">
        <v>1</v>
      </c>
      <c r="H20" s="11">
        <f t="shared" si="1"/>
        <v>0</v>
      </c>
      <c r="I20" s="23" t="s">
        <v>1</v>
      </c>
    </row>
    <row r="21" spans="1:9" x14ac:dyDescent="0.2">
      <c r="A21" s="24" t="s">
        <v>87</v>
      </c>
      <c r="B21" s="9" t="s">
        <v>96</v>
      </c>
      <c r="C21" s="9">
        <v>3</v>
      </c>
      <c r="D21" s="9" t="s">
        <v>57</v>
      </c>
      <c r="E21" s="55"/>
      <c r="F21" s="11">
        <f t="shared" si="0"/>
        <v>0</v>
      </c>
      <c r="G21" s="25" t="s">
        <v>1</v>
      </c>
      <c r="H21" s="11">
        <f t="shared" si="1"/>
        <v>0</v>
      </c>
      <c r="I21" s="23" t="s">
        <v>1</v>
      </c>
    </row>
    <row r="22" spans="1:9" x14ac:dyDescent="0.2">
      <c r="A22" s="21" t="s">
        <v>91</v>
      </c>
      <c r="B22" s="9" t="s">
        <v>97</v>
      </c>
      <c r="C22" s="9">
        <v>17</v>
      </c>
      <c r="D22" s="9" t="s">
        <v>57</v>
      </c>
      <c r="E22" s="55"/>
      <c r="F22" s="9">
        <f t="shared" si="0"/>
        <v>0</v>
      </c>
      <c r="G22" s="25" t="s">
        <v>1</v>
      </c>
      <c r="H22" s="9">
        <f t="shared" si="1"/>
        <v>0</v>
      </c>
      <c r="I22" s="26" t="s">
        <v>1</v>
      </c>
    </row>
    <row r="23" spans="1:9" x14ac:dyDescent="0.2">
      <c r="A23" s="24" t="s">
        <v>92</v>
      </c>
      <c r="B23" s="9" t="s">
        <v>78</v>
      </c>
      <c r="C23" s="9">
        <v>39</v>
      </c>
      <c r="D23" s="9" t="s">
        <v>57</v>
      </c>
      <c r="E23" s="55"/>
      <c r="F23" s="9">
        <f t="shared" si="0"/>
        <v>0</v>
      </c>
      <c r="G23" s="25" t="s">
        <v>1</v>
      </c>
      <c r="H23" s="9">
        <f t="shared" si="1"/>
        <v>0</v>
      </c>
      <c r="I23" s="26" t="s">
        <v>1</v>
      </c>
    </row>
    <row r="24" spans="1:9" x14ac:dyDescent="0.2">
      <c r="A24" s="21" t="s">
        <v>93</v>
      </c>
      <c r="B24" s="9" t="s">
        <v>30</v>
      </c>
      <c r="C24" s="9">
        <v>449</v>
      </c>
      <c r="D24" s="9" t="s">
        <v>57</v>
      </c>
      <c r="E24" s="55"/>
      <c r="F24" s="25" t="s">
        <v>1</v>
      </c>
      <c r="G24" s="9">
        <f>C24*E24</f>
        <v>0</v>
      </c>
      <c r="H24" s="25" t="s">
        <v>1</v>
      </c>
      <c r="I24" s="27">
        <f>G24*1.21</f>
        <v>0</v>
      </c>
    </row>
    <row r="25" spans="1:9" ht="16" thickBot="1" x14ac:dyDescent="0.25">
      <c r="A25" s="28" t="s">
        <v>94</v>
      </c>
      <c r="B25" s="10" t="s">
        <v>106</v>
      </c>
      <c r="C25" s="10">
        <f>449*8</f>
        <v>3592</v>
      </c>
      <c r="D25" s="10" t="s">
        <v>107</v>
      </c>
      <c r="E25" s="57"/>
      <c r="F25" s="10">
        <f>C25*E25</f>
        <v>0</v>
      </c>
      <c r="G25" s="29" t="s">
        <v>1</v>
      </c>
      <c r="H25" s="30">
        <f t="shared" si="1"/>
        <v>0</v>
      </c>
      <c r="I25" s="31" t="s">
        <v>1</v>
      </c>
    </row>
    <row r="26" spans="1:9" ht="16" thickBot="1" x14ac:dyDescent="0.25">
      <c r="A26" s="3" t="s">
        <v>32</v>
      </c>
      <c r="B26" s="7" t="s">
        <v>31</v>
      </c>
      <c r="C26" s="4"/>
      <c r="D26" s="4"/>
      <c r="E26" s="62"/>
      <c r="F26" s="63">
        <f>SUM(F27:F38)</f>
        <v>351904</v>
      </c>
      <c r="G26" s="63">
        <f>SUM(G27:G38)</f>
        <v>0</v>
      </c>
      <c r="H26" s="63">
        <f>SUM(H27:H38)</f>
        <v>425803.83999999997</v>
      </c>
      <c r="I26" s="64">
        <f>SUM(I27:I38)</f>
        <v>0</v>
      </c>
    </row>
    <row r="27" spans="1:9" x14ac:dyDescent="0.2">
      <c r="A27" s="21" t="s">
        <v>33</v>
      </c>
      <c r="B27" s="11" t="s">
        <v>99</v>
      </c>
      <c r="C27" s="11">
        <v>449</v>
      </c>
      <c r="D27" s="11" t="s">
        <v>57</v>
      </c>
      <c r="E27" s="59">
        <v>300</v>
      </c>
      <c r="F27" s="59">
        <f t="shared" si="0"/>
        <v>134700</v>
      </c>
      <c r="G27" s="65" t="s">
        <v>1</v>
      </c>
      <c r="H27" s="59">
        <f>F27*1.21</f>
        <v>162987</v>
      </c>
      <c r="I27" s="66" t="s">
        <v>1</v>
      </c>
    </row>
    <row r="28" spans="1:9" x14ac:dyDescent="0.2">
      <c r="A28" s="21" t="s">
        <v>34</v>
      </c>
      <c r="B28" s="11" t="s">
        <v>98</v>
      </c>
      <c r="C28" s="11">
        <v>449</v>
      </c>
      <c r="D28" s="11" t="s">
        <v>57</v>
      </c>
      <c r="E28" s="59">
        <v>100</v>
      </c>
      <c r="F28" s="59">
        <f t="shared" si="0"/>
        <v>44900</v>
      </c>
      <c r="G28" s="65" t="s">
        <v>1</v>
      </c>
      <c r="H28" s="59">
        <f t="shared" ref="H28:H38" si="2">F28*1.21</f>
        <v>54329</v>
      </c>
      <c r="I28" s="66" t="s">
        <v>1</v>
      </c>
    </row>
    <row r="29" spans="1:9" x14ac:dyDescent="0.2">
      <c r="A29" s="21" t="s">
        <v>35</v>
      </c>
      <c r="B29" s="9" t="s">
        <v>72</v>
      </c>
      <c r="C29" s="11">
        <v>54</v>
      </c>
      <c r="D29" s="11" t="s">
        <v>57</v>
      </c>
      <c r="E29" s="59">
        <v>400</v>
      </c>
      <c r="F29" s="59">
        <f t="shared" si="0"/>
        <v>21600</v>
      </c>
      <c r="G29" s="65" t="s">
        <v>1</v>
      </c>
      <c r="H29" s="59">
        <f t="shared" si="2"/>
        <v>26136</v>
      </c>
      <c r="I29" s="66" t="s">
        <v>1</v>
      </c>
    </row>
    <row r="30" spans="1:9" x14ac:dyDescent="0.2">
      <c r="A30" s="21" t="s">
        <v>36</v>
      </c>
      <c r="B30" s="11" t="s">
        <v>101</v>
      </c>
      <c r="C30" s="11">
        <v>26</v>
      </c>
      <c r="D30" s="11" t="s">
        <v>57</v>
      </c>
      <c r="E30" s="59">
        <v>100</v>
      </c>
      <c r="F30" s="59">
        <f t="shared" si="0"/>
        <v>2600</v>
      </c>
      <c r="G30" s="65" t="s">
        <v>1</v>
      </c>
      <c r="H30" s="59">
        <f t="shared" si="2"/>
        <v>3146</v>
      </c>
      <c r="I30" s="66" t="s">
        <v>1</v>
      </c>
    </row>
    <row r="31" spans="1:9" x14ac:dyDescent="0.2">
      <c r="A31" s="21" t="s">
        <v>73</v>
      </c>
      <c r="B31" s="11" t="s">
        <v>102</v>
      </c>
      <c r="C31" s="11">
        <v>71</v>
      </c>
      <c r="D31" s="11" t="s">
        <v>57</v>
      </c>
      <c r="E31" s="59">
        <v>0</v>
      </c>
      <c r="F31" s="59">
        <f t="shared" si="0"/>
        <v>0</v>
      </c>
      <c r="G31" s="65" t="s">
        <v>1</v>
      </c>
      <c r="H31" s="59">
        <f t="shared" si="2"/>
        <v>0</v>
      </c>
      <c r="I31" s="66" t="s">
        <v>1</v>
      </c>
    </row>
    <row r="32" spans="1:9" ht="32" x14ac:dyDescent="0.2">
      <c r="A32" s="21" t="s">
        <v>74</v>
      </c>
      <c r="B32" s="32" t="s">
        <v>108</v>
      </c>
      <c r="C32" s="11">
        <v>50</v>
      </c>
      <c r="D32" s="11" t="s">
        <v>57</v>
      </c>
      <c r="E32" s="59">
        <v>0</v>
      </c>
      <c r="F32" s="59">
        <f t="shared" si="0"/>
        <v>0</v>
      </c>
      <c r="G32" s="65" t="s">
        <v>1</v>
      </c>
      <c r="H32" s="59">
        <f t="shared" si="2"/>
        <v>0</v>
      </c>
      <c r="I32" s="66" t="s">
        <v>1</v>
      </c>
    </row>
    <row r="33" spans="1:11" ht="32" x14ac:dyDescent="0.2">
      <c r="A33" s="21" t="s">
        <v>68</v>
      </c>
      <c r="B33" s="12" t="s">
        <v>109</v>
      </c>
      <c r="C33" s="9">
        <v>21</v>
      </c>
      <c r="D33" s="9" t="s">
        <v>57</v>
      </c>
      <c r="E33" s="60">
        <v>0</v>
      </c>
      <c r="F33" s="59">
        <f t="shared" si="0"/>
        <v>0</v>
      </c>
      <c r="G33" s="65" t="s">
        <v>1</v>
      </c>
      <c r="H33" s="59">
        <f t="shared" si="2"/>
        <v>0</v>
      </c>
      <c r="I33" s="66" t="s">
        <v>1</v>
      </c>
    </row>
    <row r="34" spans="1:11" x14ac:dyDescent="0.2">
      <c r="A34" s="21" t="s">
        <v>69</v>
      </c>
      <c r="B34" s="9" t="s">
        <v>103</v>
      </c>
      <c r="C34" s="9">
        <v>95</v>
      </c>
      <c r="D34" s="9" t="s">
        <v>104</v>
      </c>
      <c r="E34" s="60">
        <v>0</v>
      </c>
      <c r="F34" s="59">
        <f t="shared" si="0"/>
        <v>0</v>
      </c>
      <c r="G34" s="65" t="s">
        <v>1</v>
      </c>
      <c r="H34" s="59">
        <f t="shared" si="2"/>
        <v>0</v>
      </c>
      <c r="I34" s="66" t="s">
        <v>1</v>
      </c>
    </row>
    <row r="35" spans="1:11" x14ac:dyDescent="0.2">
      <c r="A35" s="21" t="s">
        <v>111</v>
      </c>
      <c r="B35" s="9" t="s">
        <v>65</v>
      </c>
      <c r="C35" s="9">
        <v>20</v>
      </c>
      <c r="D35" s="9" t="s">
        <v>4</v>
      </c>
      <c r="E35" s="60"/>
      <c r="F35" s="59">
        <f t="shared" si="0"/>
        <v>0</v>
      </c>
      <c r="G35" s="65" t="s">
        <v>1</v>
      </c>
      <c r="H35" s="59">
        <f t="shared" si="2"/>
        <v>0</v>
      </c>
      <c r="I35" s="66" t="s">
        <v>1</v>
      </c>
    </row>
    <row r="36" spans="1:11" ht="80" x14ac:dyDescent="0.2">
      <c r="A36" s="24" t="s">
        <v>112</v>
      </c>
      <c r="B36" s="58" t="s">
        <v>100</v>
      </c>
      <c r="C36" s="9">
        <v>2</v>
      </c>
      <c r="D36" s="9" t="s">
        <v>57</v>
      </c>
      <c r="E36" s="60">
        <v>0</v>
      </c>
      <c r="F36" s="60">
        <f t="shared" si="0"/>
        <v>0</v>
      </c>
      <c r="G36" s="67" t="s">
        <v>1</v>
      </c>
      <c r="H36" s="60">
        <f t="shared" si="2"/>
        <v>0</v>
      </c>
      <c r="I36" s="68" t="s">
        <v>1</v>
      </c>
      <c r="K36" s="17" t="s">
        <v>122</v>
      </c>
    </row>
    <row r="37" spans="1:11" ht="16" x14ac:dyDescent="0.2">
      <c r="A37" s="24" t="s">
        <v>113</v>
      </c>
      <c r="B37" s="12" t="s">
        <v>110</v>
      </c>
      <c r="C37" s="9">
        <v>3592</v>
      </c>
      <c r="D37" s="9" t="s">
        <v>107</v>
      </c>
      <c r="E37" s="60">
        <v>12</v>
      </c>
      <c r="F37" s="60">
        <f t="shared" si="0"/>
        <v>43104</v>
      </c>
      <c r="G37" s="67" t="s">
        <v>1</v>
      </c>
      <c r="H37" s="60">
        <f t="shared" si="2"/>
        <v>52155.839999999997</v>
      </c>
      <c r="I37" s="68" t="s">
        <v>1</v>
      </c>
    </row>
    <row r="38" spans="1:11" ht="17" thickBot="1" x14ac:dyDescent="0.25">
      <c r="A38" s="48" t="s">
        <v>115</v>
      </c>
      <c r="B38" s="49" t="s">
        <v>114</v>
      </c>
      <c r="C38" s="10">
        <v>1</v>
      </c>
      <c r="D38" s="10" t="s">
        <v>58</v>
      </c>
      <c r="E38" s="61">
        <v>105000</v>
      </c>
      <c r="F38" s="61">
        <f t="shared" si="0"/>
        <v>105000</v>
      </c>
      <c r="G38" s="69" t="s">
        <v>1</v>
      </c>
      <c r="H38" s="61">
        <f t="shared" si="2"/>
        <v>127050</v>
      </c>
      <c r="I38" s="70" t="s">
        <v>1</v>
      </c>
    </row>
    <row r="39" spans="1:11" ht="16" thickBot="1" x14ac:dyDescent="0.25">
      <c r="A39" s="3" t="s">
        <v>38</v>
      </c>
      <c r="B39" s="7" t="s">
        <v>37</v>
      </c>
      <c r="C39" s="4"/>
      <c r="D39" s="4"/>
      <c r="E39" s="4"/>
      <c r="F39" s="2">
        <f>SUM(F40:F45)</f>
        <v>0</v>
      </c>
      <c r="G39" s="2">
        <f>SUM(G40:G45)</f>
        <v>0</v>
      </c>
      <c r="H39" s="50">
        <f>SUM(H40:H45)</f>
        <v>0</v>
      </c>
      <c r="I39" s="13">
        <f>SUM(I40:I45)</f>
        <v>0</v>
      </c>
    </row>
    <row r="40" spans="1:11" x14ac:dyDescent="0.2">
      <c r="A40" s="21" t="s">
        <v>39</v>
      </c>
      <c r="B40" s="11" t="s">
        <v>45</v>
      </c>
      <c r="C40" s="11">
        <v>1</v>
      </c>
      <c r="D40" s="11" t="s">
        <v>58</v>
      </c>
      <c r="E40" s="54"/>
      <c r="F40" s="11">
        <f>E40*C40</f>
        <v>0</v>
      </c>
      <c r="G40" s="22" t="s">
        <v>1</v>
      </c>
      <c r="H40" s="11">
        <f>F40*1.21</f>
        <v>0</v>
      </c>
      <c r="I40" s="23" t="s">
        <v>1</v>
      </c>
    </row>
    <row r="41" spans="1:11" x14ac:dyDescent="0.2">
      <c r="A41" s="24" t="s">
        <v>40</v>
      </c>
      <c r="B41" s="9" t="s">
        <v>46</v>
      </c>
      <c r="C41" s="9">
        <v>411</v>
      </c>
      <c r="D41" s="9" t="s">
        <v>57</v>
      </c>
      <c r="E41" s="55"/>
      <c r="F41" s="22" t="s">
        <v>1</v>
      </c>
      <c r="G41" s="11">
        <f>C41*E41</f>
        <v>0</v>
      </c>
      <c r="H41" s="22" t="s">
        <v>1</v>
      </c>
      <c r="I41" s="34">
        <f>G41*1.21</f>
        <v>0</v>
      </c>
    </row>
    <row r="42" spans="1:11" x14ac:dyDescent="0.2">
      <c r="A42" s="24" t="s">
        <v>41</v>
      </c>
      <c r="B42" s="9" t="s">
        <v>47</v>
      </c>
      <c r="C42" s="9">
        <v>1</v>
      </c>
      <c r="D42" s="9" t="s">
        <v>58</v>
      </c>
      <c r="E42" s="55"/>
      <c r="F42" s="11">
        <f>E42*C42</f>
        <v>0</v>
      </c>
      <c r="G42" s="25" t="s">
        <v>1</v>
      </c>
      <c r="H42" s="11">
        <f t="shared" ref="H42:H43" si="3">F42*1.21</f>
        <v>0</v>
      </c>
      <c r="I42" s="33" t="s">
        <v>1</v>
      </c>
    </row>
    <row r="43" spans="1:11" x14ac:dyDescent="0.2">
      <c r="A43" s="21" t="s">
        <v>42</v>
      </c>
      <c r="B43" s="9" t="s">
        <v>48</v>
      </c>
      <c r="C43" s="9">
        <v>1</v>
      </c>
      <c r="D43" s="9" t="s">
        <v>58</v>
      </c>
      <c r="E43" s="55"/>
      <c r="F43" s="11">
        <f>E43*C43</f>
        <v>0</v>
      </c>
      <c r="G43" s="25" t="s">
        <v>1</v>
      </c>
      <c r="H43" s="11">
        <f t="shared" si="3"/>
        <v>0</v>
      </c>
      <c r="I43" s="33" t="s">
        <v>1</v>
      </c>
    </row>
    <row r="44" spans="1:11" x14ac:dyDescent="0.2">
      <c r="A44" s="24" t="s">
        <v>43</v>
      </c>
      <c r="B44" s="9" t="s">
        <v>49</v>
      </c>
      <c r="C44" s="9">
        <v>1</v>
      </c>
      <c r="D44" s="9" t="s">
        <v>58</v>
      </c>
      <c r="E44" s="55"/>
      <c r="F44" s="22" t="s">
        <v>1</v>
      </c>
      <c r="G44" s="9">
        <f>C44*E44</f>
        <v>0</v>
      </c>
      <c r="H44" s="22" t="s">
        <v>1</v>
      </c>
      <c r="I44" s="34">
        <f>G44*1.21</f>
        <v>0</v>
      </c>
    </row>
    <row r="45" spans="1:11" ht="16" thickBot="1" x14ac:dyDescent="0.25">
      <c r="A45" s="48" t="s">
        <v>44</v>
      </c>
      <c r="B45" s="10" t="s">
        <v>50</v>
      </c>
      <c r="C45" s="10">
        <v>1</v>
      </c>
      <c r="D45" s="10" t="s">
        <v>58</v>
      </c>
      <c r="E45" s="57"/>
      <c r="F45" s="35" t="s">
        <v>1</v>
      </c>
      <c r="G45" s="10">
        <f>C45*E45</f>
        <v>0</v>
      </c>
      <c r="H45" s="35" t="s">
        <v>1</v>
      </c>
      <c r="I45" s="51">
        <f>G45*1.21</f>
        <v>0</v>
      </c>
    </row>
    <row r="46" spans="1:11" ht="16" thickBot="1" x14ac:dyDescent="0.25">
      <c r="A46" s="3" t="s">
        <v>116</v>
      </c>
      <c r="B46" s="8" t="s">
        <v>51</v>
      </c>
      <c r="C46" s="1"/>
      <c r="D46" s="1"/>
      <c r="E46" s="1"/>
      <c r="F46" s="2">
        <f>F51</f>
        <v>0</v>
      </c>
      <c r="G46" s="2">
        <f>SUM(G47:G51)</f>
        <v>0</v>
      </c>
      <c r="H46" s="2">
        <f>H51</f>
        <v>0</v>
      </c>
      <c r="I46" s="6">
        <f>SUM(I47:I51)</f>
        <v>0</v>
      </c>
    </row>
    <row r="47" spans="1:11" x14ac:dyDescent="0.2">
      <c r="A47" s="21" t="s">
        <v>117</v>
      </c>
      <c r="B47" s="11" t="s">
        <v>52</v>
      </c>
      <c r="C47" s="11">
        <v>1</v>
      </c>
      <c r="D47" s="11" t="s">
        <v>58</v>
      </c>
      <c r="E47" s="54"/>
      <c r="F47" s="25" t="s">
        <v>1</v>
      </c>
      <c r="G47" s="25">
        <f>C47*E47</f>
        <v>0</v>
      </c>
      <c r="H47" s="25" t="s">
        <v>1</v>
      </c>
      <c r="I47" s="36">
        <f>G47*1.21</f>
        <v>0</v>
      </c>
    </row>
    <row r="48" spans="1:11" x14ac:dyDescent="0.2">
      <c r="A48" s="24" t="s">
        <v>118</v>
      </c>
      <c r="B48" s="9" t="s">
        <v>53</v>
      </c>
      <c r="C48" s="11">
        <v>1</v>
      </c>
      <c r="D48" s="11" t="s">
        <v>58</v>
      </c>
      <c r="E48" s="55"/>
      <c r="F48" s="25" t="s">
        <v>1</v>
      </c>
      <c r="G48" s="25">
        <f>C48*E48</f>
        <v>0</v>
      </c>
      <c r="H48" s="25" t="s">
        <v>1</v>
      </c>
      <c r="I48" s="36">
        <f>G48*1.21</f>
        <v>0</v>
      </c>
    </row>
    <row r="49" spans="1:10" x14ac:dyDescent="0.2">
      <c r="A49" s="24" t="s">
        <v>119</v>
      </c>
      <c r="B49" s="9" t="s">
        <v>54</v>
      </c>
      <c r="C49" s="11">
        <v>1</v>
      </c>
      <c r="D49" s="11" t="s">
        <v>58</v>
      </c>
      <c r="E49" s="55"/>
      <c r="F49" s="25" t="s">
        <v>1</v>
      </c>
      <c r="G49" s="25">
        <f>C49*E49</f>
        <v>0</v>
      </c>
      <c r="H49" s="25" t="s">
        <v>1</v>
      </c>
      <c r="I49" s="36">
        <f>G49*1.21</f>
        <v>0</v>
      </c>
    </row>
    <row r="50" spans="1:10" x14ac:dyDescent="0.2">
      <c r="A50" s="24" t="s">
        <v>120</v>
      </c>
      <c r="B50" s="9" t="s">
        <v>55</v>
      </c>
      <c r="C50" s="11">
        <v>1</v>
      </c>
      <c r="D50" s="11" t="s">
        <v>58</v>
      </c>
      <c r="E50" s="55"/>
      <c r="F50" s="25" t="s">
        <v>1</v>
      </c>
      <c r="G50" s="25">
        <f>C50*E50</f>
        <v>0</v>
      </c>
      <c r="H50" s="25" t="s">
        <v>1</v>
      </c>
      <c r="I50" s="36">
        <f>G50*1.21</f>
        <v>0</v>
      </c>
    </row>
    <row r="51" spans="1:10" ht="16" thickBot="1" x14ac:dyDescent="0.25">
      <c r="A51" s="18" t="s">
        <v>121</v>
      </c>
      <c r="B51" s="19" t="s">
        <v>56</v>
      </c>
      <c r="C51" s="37">
        <v>1</v>
      </c>
      <c r="D51" s="37" t="s">
        <v>58</v>
      </c>
      <c r="E51" s="56"/>
      <c r="F51" s="38">
        <f>C51*E51</f>
        <v>0</v>
      </c>
      <c r="G51" s="39" t="s">
        <v>1</v>
      </c>
      <c r="H51" s="38">
        <f>F51*1.21</f>
        <v>0</v>
      </c>
      <c r="I51" s="40" t="s">
        <v>1</v>
      </c>
    </row>
    <row r="52" spans="1:10" ht="16" thickBot="1" x14ac:dyDescent="0.25"/>
    <row r="53" spans="1:10" ht="16" thickBot="1" x14ac:dyDescent="0.25">
      <c r="B53" s="42" t="s">
        <v>59</v>
      </c>
      <c r="C53" s="43"/>
      <c r="D53" s="43"/>
      <c r="E53" s="43"/>
      <c r="F53" s="44">
        <f>F46+F39+F3+F26</f>
        <v>351904</v>
      </c>
      <c r="G53" s="44">
        <f>G46+G39+G26+G3</f>
        <v>0</v>
      </c>
      <c r="H53" s="44">
        <f>H46+H39+H26+H3</f>
        <v>425803.83999999997</v>
      </c>
      <c r="I53" s="45">
        <f>I3+I26+I39+I46</f>
        <v>0</v>
      </c>
    </row>
    <row r="55" spans="1:10" x14ac:dyDescent="0.2">
      <c r="B55" s="9"/>
      <c r="C55" s="9"/>
      <c r="D55" s="9"/>
      <c r="E55" s="9" t="s">
        <v>61</v>
      </c>
      <c r="F55" s="9" t="s">
        <v>62</v>
      </c>
      <c r="G55" s="9" t="s">
        <v>63</v>
      </c>
      <c r="H55" s="9" t="s">
        <v>64</v>
      </c>
    </row>
    <row r="56" spans="1:10" x14ac:dyDescent="0.2">
      <c r="B56" s="9" t="s">
        <v>60</v>
      </c>
      <c r="C56" s="9"/>
      <c r="D56" s="46"/>
      <c r="E56" s="9" t="s">
        <v>0</v>
      </c>
      <c r="F56" s="5">
        <f>F53+G53</f>
        <v>351904</v>
      </c>
      <c r="G56" s="5">
        <f>H56-F56</f>
        <v>73899.839999999967</v>
      </c>
      <c r="H56" s="5">
        <f>H53+I53</f>
        <v>425803.83999999997</v>
      </c>
    </row>
    <row r="57" spans="1:10" x14ac:dyDescent="0.2">
      <c r="B57" s="9" t="s">
        <v>6</v>
      </c>
      <c r="C57" s="9"/>
      <c r="D57" s="46"/>
      <c r="E57" s="9" t="s">
        <v>0</v>
      </c>
      <c r="F57" s="5">
        <f>F53</f>
        <v>351904</v>
      </c>
      <c r="G57" s="5">
        <f>H57-F57</f>
        <v>73899.839999999967</v>
      </c>
      <c r="H57" s="5">
        <f>H53</f>
        <v>425803.83999999997</v>
      </c>
    </row>
    <row r="58" spans="1:10" x14ac:dyDescent="0.2">
      <c r="B58" s="9" t="s">
        <v>7</v>
      </c>
      <c r="C58" s="9"/>
      <c r="D58" s="46"/>
      <c r="E58" s="9" t="s">
        <v>0</v>
      </c>
      <c r="F58" s="5">
        <f>G53</f>
        <v>0</v>
      </c>
      <c r="G58" s="5">
        <f>H58-F58</f>
        <v>0</v>
      </c>
      <c r="H58" s="5">
        <f>I53</f>
        <v>0</v>
      </c>
      <c r="J58" s="53"/>
    </row>
    <row r="60" spans="1:10" x14ac:dyDescent="0.2">
      <c r="D60" s="52"/>
      <c r="F60" s="47"/>
      <c r="G60" s="47"/>
      <c r="H60" s="47"/>
    </row>
    <row r="61" spans="1:10" x14ac:dyDescent="0.2">
      <c r="D61" s="52"/>
      <c r="F61" s="47"/>
      <c r="G61" s="47"/>
      <c r="H61" s="47"/>
    </row>
    <row r="62" spans="1:10" x14ac:dyDescent="0.2">
      <c r="D62" s="52"/>
      <c r="F62" s="47"/>
      <c r="G62" s="47"/>
      <c r="H62" s="47"/>
    </row>
    <row r="64" spans="1:10" x14ac:dyDescent="0.2">
      <c r="D64" s="52"/>
      <c r="F64" s="47"/>
      <c r="G64" s="47"/>
      <c r="H64" s="47"/>
    </row>
    <row r="65" spans="4:8" x14ac:dyDescent="0.2">
      <c r="D65" s="52"/>
      <c r="F65" s="47"/>
      <c r="G65" s="47"/>
      <c r="H65" s="47"/>
    </row>
    <row r="66" spans="4:8" x14ac:dyDescent="0.2">
      <c r="D66" s="52"/>
      <c r="F66" s="47"/>
      <c r="G66" s="47"/>
      <c r="H66" s="47"/>
    </row>
  </sheetData>
  <phoneticPr fontId="2" type="noConversion"/>
  <pageMargins left="0.7" right="0.7" top="0.78740157499999996" bottom="0.78740157499999996" header="0.3" footer="0.3"/>
  <pageSetup paperSize="9" scale="32"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1</vt:i4>
      </vt:variant>
    </vt:vector>
  </HeadingPairs>
  <TitlesOfParts>
    <vt:vector size="1" baseType="lpstr">
      <vt:lpstr>Výkaz výměr projektu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Kiwi Black</dc:creator>
  <cp:lastModifiedBy>Pavel Snehota</cp:lastModifiedBy>
  <cp:lastPrinted>2023-11-03T20:52:08Z</cp:lastPrinted>
  <dcterms:created xsi:type="dcterms:W3CDTF">2015-06-05T18:19:34Z</dcterms:created>
  <dcterms:modified xsi:type="dcterms:W3CDTF">2024-02-16T17:49:02Z</dcterms:modified>
</cp:coreProperties>
</file>